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0730" windowHeight="10845"/>
  </bookViews>
  <sheets>
    <sheet name="Taul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V18" i="1" l="1"/>
  <c r="AW18" i="1" s="1"/>
  <c r="AO18" i="1"/>
  <c r="AN18" i="1"/>
  <c r="AM18" i="1"/>
  <c r="AK18" i="1"/>
  <c r="AJ18" i="1"/>
  <c r="AD18" i="1"/>
  <c r="AP18" i="1" s="1"/>
  <c r="Y18" i="1"/>
  <c r="X18" i="1"/>
  <c r="T18" i="1"/>
  <c r="R18" i="1"/>
  <c r="S18" i="1" s="1"/>
  <c r="M18" i="1"/>
  <c r="L18" i="1"/>
  <c r="F18" i="1"/>
  <c r="G18" i="1" s="1"/>
  <c r="AV17" i="1"/>
  <c r="AX17" i="1" s="1"/>
  <c r="AU17" i="1"/>
  <c r="AW17" i="1" s="1"/>
  <c r="AT17" i="1"/>
  <c r="AS17" i="1"/>
  <c r="AJ17" i="1"/>
  <c r="AI17" i="1"/>
  <c r="AK17" i="1" s="1"/>
  <c r="AH17" i="1"/>
  <c r="AG17" i="1"/>
  <c r="AF17" i="1"/>
  <c r="AE17" i="1"/>
  <c r="AD17" i="1"/>
  <c r="AC17" i="1"/>
  <c r="AB17" i="1"/>
  <c r="AN17" i="1" s="1"/>
  <c r="AA17" i="1"/>
  <c r="AM17" i="1" s="1"/>
  <c r="X17" i="1"/>
  <c r="W17" i="1"/>
  <c r="Y17" i="1" s="1"/>
  <c r="V17" i="1"/>
  <c r="U17" i="1"/>
  <c r="T17" i="1"/>
  <c r="S17" i="1"/>
  <c r="R17" i="1"/>
  <c r="Q17" i="1"/>
  <c r="P17" i="1"/>
  <c r="O17" i="1"/>
  <c r="L17" i="1"/>
  <c r="K17" i="1"/>
  <c r="M17" i="1" s="1"/>
  <c r="J17" i="1"/>
  <c r="I17" i="1"/>
  <c r="H17" i="1"/>
  <c r="G17" i="1"/>
  <c r="F17" i="1"/>
  <c r="E17" i="1"/>
  <c r="D17" i="1"/>
  <c r="C17" i="1"/>
  <c r="AX16" i="1"/>
  <c r="AW16" i="1"/>
  <c r="AO16" i="1"/>
  <c r="AN16" i="1"/>
  <c r="AM16" i="1"/>
  <c r="AK16" i="1"/>
  <c r="AJ16" i="1"/>
  <c r="AP16" i="1" s="1"/>
  <c r="AF16" i="1"/>
  <c r="AD16" i="1"/>
  <c r="AE16" i="1" s="1"/>
  <c r="Z16" i="1"/>
  <c r="Y16" i="1"/>
  <c r="X16" i="1"/>
  <c r="R16" i="1"/>
  <c r="S16" i="1" s="1"/>
  <c r="M16" i="1"/>
  <c r="L16" i="1"/>
  <c r="N16" i="1" s="1"/>
  <c r="H16" i="1"/>
  <c r="F16" i="1"/>
  <c r="G16" i="1" s="1"/>
  <c r="AQ18" i="1" l="1"/>
  <c r="AR16" i="1"/>
  <c r="AQ16" i="1"/>
  <c r="T16" i="1"/>
  <c r="AO17" i="1"/>
  <c r="H18" i="1"/>
  <c r="AF18" i="1"/>
  <c r="AX18" i="1"/>
  <c r="AL16" i="1"/>
  <c r="N17" i="1"/>
  <c r="Z17" i="1"/>
  <c r="AL17" i="1"/>
  <c r="AP17" i="1"/>
  <c r="AR17" i="1" s="1"/>
  <c r="Z18" i="1"/>
  <c r="AR18" i="1"/>
  <c r="N18" i="1"/>
  <c r="AE18" i="1"/>
  <c r="AL18" i="1"/>
  <c r="AQ17" i="1" l="1"/>
</calcChain>
</file>

<file path=xl/sharedStrings.xml><?xml version="1.0" encoding="utf-8"?>
<sst xmlns="http://schemas.openxmlformats.org/spreadsheetml/2006/main" count="50" uniqueCount="36">
  <si>
    <t>Teollisuus</t>
  </si>
  <si>
    <t>Rakentaminen</t>
  </si>
  <si>
    <t>Rahoitus- ja vakuutustoiminta</t>
  </si>
  <si>
    <t>Terveys- ja sosiaalipalvelut</t>
  </si>
  <si>
    <t>Yhteensä</t>
  </si>
  <si>
    <t>Toimialakoodi</t>
  </si>
  <si>
    <t>10-33</t>
  </si>
  <si>
    <t>41-43</t>
  </si>
  <si>
    <t>45-47</t>
  </si>
  <si>
    <t>64-66</t>
  </si>
  <si>
    <t>86-88</t>
  </si>
  <si>
    <t>muutos(%)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</si>
  <si>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</si>
  <si>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</si>
  <si>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</si>
  <si>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</si>
  <si>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</si>
  <si>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</si>
  <si>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</si>
  <si>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</si>
  <si>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</si>
  <si>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</si>
  <si>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</si>
  <si>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</si>
  <si>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</si>
  <si>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luvut miljoonia euroja</t>
  </si>
  <si>
    <t>Muut</t>
  </si>
  <si>
    <t>Tukku- ja vähittäiskauppa, moottoriajoneuvojen ja moottoripyörien korjaus</t>
  </si>
  <si>
    <t>osuus(%)</t>
  </si>
  <si>
    <t>Yhteisöjen ennakkoveron bruttokertymä</t>
  </si>
  <si>
    <t>osuus(%) = toimialan osuus kaikista maksetuista yhteisöjen ennakkoveroista</t>
  </si>
  <si>
    <t>Julkinen hallinto ja maanpuolustus, pakollinen sosiaalivakuutus</t>
  </si>
  <si>
    <t>84</t>
  </si>
  <si>
    <t>muutos(%) = muutos vuodesta 2013 vuoteen 2014</t>
  </si>
  <si>
    <t>Toimialaluokitus perustuu yritysten itsensä Verohallinnolle ilmoittamiin tietoihin.</t>
  </si>
  <si>
    <t>Kumulatiivinen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</si>
</sst>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7" x14ac:knownFonts="1"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0" borderId="7" xfId="0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165" fontId="3" fillId="0" borderId="9" xfId="0" applyNumberFormat="1" applyFont="1" applyBorder="1"/>
    <xf numFmtId="164" fontId="3" fillId="0" borderId="10" xfId="0" applyNumberFormat="1" applyFont="1" applyBorder="1"/>
    <xf numFmtId="0" fontId="3" fillId="4" borderId="11" xfId="0" applyFont="1" applyFill="1" applyBorder="1"/>
    <xf numFmtId="164" fontId="3" fillId="4" borderId="12" xfId="0" applyNumberFormat="1" applyFont="1" applyFill="1" applyBorder="1"/>
    <xf numFmtId="164" fontId="3" fillId="4" borderId="13" xfId="0" applyNumberFormat="1" applyFont="1" applyFill="1" applyBorder="1"/>
    <xf numFmtId="165" fontId="3" fillId="4" borderId="13" xfId="0" applyNumberFormat="1" applyFont="1" applyFill="1" applyBorder="1"/>
    <xf numFmtId="164" fontId="3" fillId="4" borderId="14" xfId="0" applyNumberFormat="1" applyFont="1" applyFill="1" applyBorder="1"/>
    <xf numFmtId="0" fontId="3" fillId="0" borderId="11" xfId="0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5" fontId="3" fillId="0" borderId="13" xfId="0" applyNumberFormat="1" applyFont="1" applyBorder="1"/>
    <xf numFmtId="164" fontId="3" fillId="0" borderId="14" xfId="0" applyNumberFormat="1" applyFont="1" applyBorder="1"/>
    <xf numFmtId="0" fontId="3" fillId="4" borderId="15" xfId="0" applyFont="1" applyFill="1" applyBorder="1"/>
    <xf numFmtId="0" fontId="3" fillId="5" borderId="16" xfId="0" applyFont="1" applyFill="1" applyBorder="1"/>
    <xf numFmtId="164" fontId="3" fillId="5" borderId="17" xfId="0" applyNumberFormat="1" applyFont="1" applyFill="1" applyBorder="1"/>
    <xf numFmtId="164" fontId="3" fillId="5" borderId="18" xfId="0" applyNumberFormat="1" applyFont="1" applyFill="1" applyBorder="1"/>
    <xf numFmtId="165" fontId="3" fillId="5" borderId="18" xfId="0" applyNumberFormat="1" applyFont="1" applyFill="1" applyBorder="1"/>
    <xf numFmtId="164" fontId="3" fillId="5" borderId="19" xfId="0" applyNumberFormat="1" applyFont="1" applyFill="1" applyBorder="1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NumberFormat="1" applyFont="1" applyFill="1" applyBorder="1" applyAlignment="1">
      <alignment horizontal="left" vertical="center"/>
    </xf>
    <xf numFmtId="164" fontId="3" fillId="4" borderId="23" xfId="0" applyNumberFormat="1" applyFont="1" applyFill="1" applyBorder="1"/>
    <xf numFmtId="165" fontId="3" fillId="4" borderId="23" xfId="0" applyNumberFormat="1" applyFont="1" applyFill="1" applyBorder="1"/>
    <xf numFmtId="164" fontId="3" fillId="4" borderId="24" xfId="0" applyNumberFormat="1" applyFont="1" applyFill="1" applyBorder="1"/>
    <xf numFmtId="164" fontId="3" fillId="4" borderId="4" xfId="0" applyNumberFormat="1" applyFont="1" applyFill="1" applyBorder="1"/>
    <xf numFmtId="164" fontId="3" fillId="4" borderId="5" xfId="0" applyNumberFormat="1" applyFont="1" applyFill="1" applyBorder="1"/>
    <xf numFmtId="0" fontId="0" fillId="2" borderId="0" xfId="0" applyFill="1"/>
    <xf numFmtId="0" fontId="6" fillId="2" borderId="0" xfId="0" applyFont="1" applyFill="1"/>
    <xf numFmtId="0" fontId="1" fillId="5" borderId="16" xfId="0" applyFont="1" applyFill="1" applyBorder="1"/>
    <xf numFmtId="164" fontId="1" fillId="5" borderId="17" xfId="0" applyNumberFormat="1" applyFont="1" applyFill="1" applyBorder="1"/>
    <xf numFmtId="164" fontId="1" fillId="5" borderId="18" xfId="0" applyNumberFormat="1" applyFont="1" applyFill="1" applyBorder="1"/>
    <xf numFmtId="165" fontId="1" fillId="5" borderId="18" xfId="0" applyNumberFormat="1" applyFont="1" applyFill="1" applyBorder="1"/>
    <xf numFmtId="164" fontId="1" fillId="5" borderId="19" xfId="0" applyNumberFormat="1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center"/>
    </xf>
    <xf numFmtId="49" fontId="1" fillId="3" borderId="21" xfId="0" applyNumberFormat="1" applyFont="1" applyFill="1" applyBorder="1" applyAlignment="1">
      <alignment horizontal="center"/>
    </xf>
    <xf numFmtId="49" fontId="1" fillId="3" borderId="2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textRotation="90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VKY\3_Prosessit\Rahavirtojen%20hallinta\5_Kassavirtojen%20ennustaminen\Verotulojen%20analysointi\Toimialakohtaiset%20excelit\Yhteis&#246;jen%20ennakkoveron%20bruttokertym&#228;%20toimialoitta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ivistetty taulukko"/>
      <sheetName val="Taulukko"/>
      <sheetName val="2014"/>
      <sheetName val="Joulukuu"/>
      <sheetName val="Marraskuu"/>
      <sheetName val="Lokakuu"/>
      <sheetName val="Syyskuu"/>
      <sheetName val="Elokuu"/>
      <sheetName val="Heinäkuu"/>
      <sheetName val="Kesäkuu"/>
      <sheetName val="Toukokuu"/>
      <sheetName val="Huhtikuu"/>
      <sheetName val="Maaliskuu"/>
      <sheetName val="Helmikuu"/>
      <sheetName val="Tammikuu"/>
    </sheetNames>
    <sheetDataSet>
      <sheetData sheetId="0"/>
      <sheetData sheetId="1">
        <row r="17">
          <cell r="O17">
            <v>1221.9733819999999</v>
          </cell>
          <cell r="P17">
            <v>1080.2991939999999</v>
          </cell>
          <cell r="Q17">
            <v>1148.9336490000001</v>
          </cell>
          <cell r="R17">
            <v>887.74844799999994</v>
          </cell>
          <cell r="AG17">
            <v>258.380495</v>
          </cell>
          <cell r="AH17">
            <v>230.474379</v>
          </cell>
          <cell r="AI17">
            <v>251.07881999999998</v>
          </cell>
          <cell r="AJ17">
            <v>207.509646</v>
          </cell>
          <cell r="AM17">
            <v>799.74990699999989</v>
          </cell>
          <cell r="AN17">
            <v>787.33403599999986</v>
          </cell>
          <cell r="AO17">
            <v>781.19738800000016</v>
          </cell>
          <cell r="AP17">
            <v>589.58332000000007</v>
          </cell>
          <cell r="BK17">
            <v>784.41538900000012</v>
          </cell>
          <cell r="BL17">
            <v>736.5111280000001</v>
          </cell>
          <cell r="BM17">
            <v>775.95971700000007</v>
          </cell>
          <cell r="BN17">
            <v>712.69521899999995</v>
          </cell>
          <cell r="CI17">
            <v>3.4883830000000002</v>
          </cell>
          <cell r="CJ17">
            <v>2.116714</v>
          </cell>
          <cell r="CK17">
            <v>6.4686209999999997</v>
          </cell>
          <cell r="CL17">
            <v>6.2106069999999995</v>
          </cell>
          <cell r="CU17">
            <v>93.575102000000001</v>
          </cell>
          <cell r="CV17">
            <v>85.484277000000006</v>
          </cell>
          <cell r="CW17">
            <v>91.412493999999981</v>
          </cell>
          <cell r="CX17">
            <v>77.623861999999988</v>
          </cell>
          <cell r="DS17">
            <v>4539.6554064100001</v>
          </cell>
          <cell r="DT17">
            <v>4227.9229197800005</v>
          </cell>
          <cell r="DU17">
            <v>4486.8351112600003</v>
          </cell>
          <cell r="DV17">
            <v>3709.0960922300001</v>
          </cell>
        </row>
      </sheetData>
      <sheetData sheetId="2">
        <row r="14">
          <cell r="E14">
            <v>77053175</v>
          </cell>
          <cell r="H14">
            <v>19285186</v>
          </cell>
          <cell r="I14">
            <v>51649835</v>
          </cell>
          <cell r="M14">
            <v>77954398</v>
          </cell>
          <cell r="Q14">
            <v>956769</v>
          </cell>
          <cell r="S14">
            <v>6404056</v>
          </cell>
        </row>
        <row r="15">
          <cell r="E15">
            <v>887748448</v>
          </cell>
          <cell r="H15">
            <v>207509646</v>
          </cell>
          <cell r="I15">
            <v>589583320</v>
          </cell>
          <cell r="M15">
            <v>712695219</v>
          </cell>
          <cell r="Q15">
            <v>6210607</v>
          </cell>
          <cell r="S15">
            <v>77623862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2"/>
  <sheetViews>
    <sheetView showGridLines="0" tabSelected="1" workbookViewId="0">
      <pane xSplit="2" ySplit="3" topLeftCell="AR4" activePane="bottomRight" state="frozen"/>
      <selection pane="topRight" activeCell="C1" sqref="C1"/>
      <selection pane="bottomLeft" activeCell="A4" sqref="A4"/>
      <selection pane="bottomRight" activeCell="BB16" sqref="BB16"/>
    </sheetView>
  </sheetViews>
  <sheetFormatPr defaultRowHeight="12.75" x14ac:dyDescent="0.2"/>
  <cols>
    <col min="1" max="1" width="8.7109375" style="27" customWidth="1"/>
    <col min="2" max="2" width="14.7109375" style="29" customWidth="1"/>
    <col min="3" max="26" width="9.7109375" style="29" customWidth="1"/>
    <col min="27" max="50" width="9.7109375" customWidth="1"/>
    <col min="51" max="78" width="10.7109375" style="29" customWidth="1"/>
    <col min="79" max="82" width="10.7109375" customWidth="1"/>
    <col min="83" max="86" width="10.7109375" style="29" customWidth="1"/>
    <col min="87" max="128" width="10.7109375" customWidth="1"/>
  </cols>
  <sheetData>
    <row r="1" spans="1:86" s="36" customFormat="1" ht="15.6" customHeight="1" x14ac:dyDescent="0.2">
      <c r="A1" s="50"/>
      <c r="B1" s="51"/>
      <c r="C1" s="43" t="s">
        <v>0</v>
      </c>
      <c r="D1" s="44"/>
      <c r="E1" s="44"/>
      <c r="F1" s="44"/>
      <c r="G1" s="44"/>
      <c r="H1" s="45"/>
      <c r="I1" s="43" t="s">
        <v>1</v>
      </c>
      <c r="J1" s="44"/>
      <c r="K1" s="44"/>
      <c r="L1" s="44"/>
      <c r="M1" s="44"/>
      <c r="N1" s="45"/>
      <c r="O1" s="43" t="s">
        <v>27</v>
      </c>
      <c r="P1" s="44"/>
      <c r="Q1" s="44"/>
      <c r="R1" s="44"/>
      <c r="S1" s="44"/>
      <c r="T1" s="45"/>
      <c r="U1" s="43" t="s">
        <v>2</v>
      </c>
      <c r="V1" s="44"/>
      <c r="W1" s="44"/>
      <c r="X1" s="44"/>
      <c r="Y1" s="44"/>
      <c r="Z1" s="45"/>
      <c r="AA1" s="43" t="s">
        <v>31</v>
      </c>
      <c r="AB1" s="44"/>
      <c r="AC1" s="44"/>
      <c r="AD1" s="44"/>
      <c r="AE1" s="44"/>
      <c r="AF1" s="45"/>
      <c r="AG1" s="43" t="s">
        <v>3</v>
      </c>
      <c r="AH1" s="44"/>
      <c r="AI1" s="44"/>
      <c r="AJ1" s="44"/>
      <c r="AK1" s="44"/>
      <c r="AL1" s="45"/>
      <c r="AM1" s="43" t="s">
        <v>26</v>
      </c>
      <c r="AN1" s="44"/>
      <c r="AO1" s="44"/>
      <c r="AP1" s="44"/>
      <c r="AQ1" s="44"/>
      <c r="AR1" s="45"/>
      <c r="AS1" s="43" t="s">
        <v>4</v>
      </c>
      <c r="AT1" s="44"/>
      <c r="AU1" s="44"/>
      <c r="AV1" s="44"/>
      <c r="AW1" s="44"/>
      <c r="AX1" s="45"/>
    </row>
    <row r="2" spans="1:86" s="36" customFormat="1" ht="31.15" customHeight="1" x14ac:dyDescent="0.2">
      <c r="A2" s="50"/>
      <c r="B2" s="51"/>
      <c r="C2" s="43"/>
      <c r="D2" s="44"/>
      <c r="E2" s="44"/>
      <c r="F2" s="44"/>
      <c r="G2" s="44"/>
      <c r="H2" s="45"/>
      <c r="I2" s="43"/>
      <c r="J2" s="44"/>
      <c r="K2" s="44"/>
      <c r="L2" s="44"/>
      <c r="M2" s="44"/>
      <c r="N2" s="45"/>
      <c r="O2" s="43"/>
      <c r="P2" s="44"/>
      <c r="Q2" s="44"/>
      <c r="R2" s="44"/>
      <c r="S2" s="44"/>
      <c r="T2" s="45"/>
      <c r="U2" s="43"/>
      <c r="V2" s="44"/>
      <c r="W2" s="44"/>
      <c r="X2" s="44"/>
      <c r="Y2" s="44"/>
      <c r="Z2" s="45"/>
      <c r="AA2" s="43"/>
      <c r="AB2" s="44"/>
      <c r="AC2" s="44"/>
      <c r="AD2" s="44"/>
      <c r="AE2" s="44"/>
      <c r="AF2" s="45"/>
      <c r="AG2" s="43"/>
      <c r="AH2" s="44"/>
      <c r="AI2" s="44"/>
      <c r="AJ2" s="44"/>
      <c r="AK2" s="44"/>
      <c r="AL2" s="45"/>
      <c r="AM2" s="43"/>
      <c r="AN2" s="44"/>
      <c r="AO2" s="44"/>
      <c r="AP2" s="44"/>
      <c r="AQ2" s="44"/>
      <c r="AR2" s="45"/>
      <c r="AS2" s="43"/>
      <c r="AT2" s="44"/>
      <c r="AU2" s="44"/>
      <c r="AV2" s="44"/>
      <c r="AW2" s="44"/>
      <c r="AX2" s="45"/>
    </row>
    <row r="3" spans="1:86" s="37" customFormat="1" ht="15.6" customHeight="1" x14ac:dyDescent="0.25">
      <c r="A3" s="52"/>
      <c r="B3" s="1" t="s">
        <v>5</v>
      </c>
      <c r="C3" s="46" t="s">
        <v>6</v>
      </c>
      <c r="D3" s="47"/>
      <c r="E3" s="47"/>
      <c r="F3" s="47"/>
      <c r="G3" s="47"/>
      <c r="H3" s="48"/>
      <c r="I3" s="46" t="s">
        <v>7</v>
      </c>
      <c r="J3" s="47"/>
      <c r="K3" s="47"/>
      <c r="L3" s="47"/>
      <c r="M3" s="47"/>
      <c r="N3" s="48"/>
      <c r="O3" s="46" t="s">
        <v>8</v>
      </c>
      <c r="P3" s="47"/>
      <c r="Q3" s="47"/>
      <c r="R3" s="47"/>
      <c r="S3" s="47"/>
      <c r="T3" s="48"/>
      <c r="U3" s="46" t="s">
        <v>9</v>
      </c>
      <c r="V3" s="47"/>
      <c r="W3" s="47"/>
      <c r="X3" s="47"/>
      <c r="Y3" s="47"/>
      <c r="Z3" s="48"/>
      <c r="AA3" s="46" t="s">
        <v>32</v>
      </c>
      <c r="AB3" s="47"/>
      <c r="AC3" s="47"/>
      <c r="AD3" s="47"/>
      <c r="AE3" s="47"/>
      <c r="AF3" s="48"/>
      <c r="AG3" s="46" t="s">
        <v>10</v>
      </c>
      <c r="AH3" s="47"/>
      <c r="AI3" s="47"/>
      <c r="AJ3" s="47"/>
      <c r="AK3" s="47"/>
      <c r="AL3" s="48"/>
      <c r="AM3" s="46"/>
      <c r="AN3" s="47"/>
      <c r="AO3" s="47"/>
      <c r="AP3" s="47"/>
      <c r="AQ3" s="47"/>
      <c r="AR3" s="48"/>
      <c r="AS3" s="46"/>
      <c r="AT3" s="47"/>
      <c r="AU3" s="47"/>
      <c r="AV3" s="47"/>
      <c r="AW3" s="47"/>
      <c r="AX3" s="48"/>
    </row>
    <row r="4" spans="1:86" s="36" customFormat="1" ht="15.75" x14ac:dyDescent="0.25">
      <c r="A4" s="52"/>
      <c r="B4" s="2"/>
      <c r="C4" s="3">
        <v>2011</v>
      </c>
      <c r="D4" s="4">
        <v>2012</v>
      </c>
      <c r="E4" s="4">
        <v>2013</v>
      </c>
      <c r="F4" s="4">
        <v>2014</v>
      </c>
      <c r="G4" s="4" t="s">
        <v>11</v>
      </c>
      <c r="H4" s="5" t="s">
        <v>28</v>
      </c>
      <c r="I4" s="3">
        <v>2011</v>
      </c>
      <c r="J4" s="4">
        <v>2012</v>
      </c>
      <c r="K4" s="4">
        <v>2013</v>
      </c>
      <c r="L4" s="4">
        <v>2014</v>
      </c>
      <c r="M4" s="4" t="s">
        <v>11</v>
      </c>
      <c r="N4" s="5" t="s">
        <v>28</v>
      </c>
      <c r="O4" s="3">
        <v>2011</v>
      </c>
      <c r="P4" s="4">
        <v>2012</v>
      </c>
      <c r="Q4" s="4">
        <v>2013</v>
      </c>
      <c r="R4" s="4">
        <v>2014</v>
      </c>
      <c r="S4" s="4" t="s">
        <v>11</v>
      </c>
      <c r="T4" s="5" t="s">
        <v>28</v>
      </c>
      <c r="U4" s="3">
        <v>2011</v>
      </c>
      <c r="V4" s="4">
        <v>2012</v>
      </c>
      <c r="W4" s="4">
        <v>2013</v>
      </c>
      <c r="X4" s="4">
        <v>2014</v>
      </c>
      <c r="Y4" s="4" t="s">
        <v>11</v>
      </c>
      <c r="Z4" s="5" t="s">
        <v>28</v>
      </c>
      <c r="AA4" s="3">
        <v>2011</v>
      </c>
      <c r="AB4" s="4">
        <v>2012</v>
      </c>
      <c r="AC4" s="4">
        <v>2013</v>
      </c>
      <c r="AD4" s="4">
        <v>2014</v>
      </c>
      <c r="AE4" s="4" t="s">
        <v>11</v>
      </c>
      <c r="AF4" s="5" t="s">
        <v>28</v>
      </c>
      <c r="AG4" s="3">
        <v>2011</v>
      </c>
      <c r="AH4" s="4">
        <v>2012</v>
      </c>
      <c r="AI4" s="4">
        <v>2013</v>
      </c>
      <c r="AJ4" s="4">
        <v>2014</v>
      </c>
      <c r="AK4" s="4" t="s">
        <v>11</v>
      </c>
      <c r="AL4" s="5" t="s">
        <v>28</v>
      </c>
      <c r="AM4" s="3">
        <v>2011</v>
      </c>
      <c r="AN4" s="4">
        <v>2012</v>
      </c>
      <c r="AO4" s="4">
        <v>2013</v>
      </c>
      <c r="AP4" s="4">
        <v>2014</v>
      </c>
      <c r="AQ4" s="4" t="s">
        <v>11</v>
      </c>
      <c r="AR4" s="5" t="s">
        <v>28</v>
      </c>
      <c r="AS4" s="3">
        <v>2011</v>
      </c>
      <c r="AT4" s="4">
        <v>2012</v>
      </c>
      <c r="AU4" s="4">
        <v>2013</v>
      </c>
      <c r="AV4" s="4">
        <v>2014</v>
      </c>
      <c r="AW4" s="4" t="s">
        <v>11</v>
      </c>
      <c r="AX4" s="5" t="s">
        <v>28</v>
      </c>
    </row>
    <row r="5" spans="1:86" ht="15.6" customHeight="1" x14ac:dyDescent="0.25">
      <c r="A5" s="49" t="s">
        <v>29</v>
      </c>
      <c r="B5" s="6" t="s">
        <v>12</v>
      </c>
      <c r="C5" s="7">
        <v>83.749577000000002</v>
      </c>
      <c r="D5" s="8">
        <v>89.327758000000003</v>
      </c>
      <c r="E5" s="8">
        <v>96.824033999999997</v>
      </c>
      <c r="F5" s="8">
        <v>89.814470999999998</v>
      </c>
      <c r="G5" s="9">
        <v>-7.2394866340726933</v>
      </c>
      <c r="H5" s="10">
        <v>25.118264055904145</v>
      </c>
      <c r="I5" s="7">
        <v>20.117726000000001</v>
      </c>
      <c r="J5" s="8">
        <v>19.295079999999999</v>
      </c>
      <c r="K5" s="8">
        <v>19.704625</v>
      </c>
      <c r="L5" s="8">
        <v>20.700382000000001</v>
      </c>
      <c r="M5" s="9">
        <v>5.0534176620971021</v>
      </c>
      <c r="N5" s="10">
        <v>5.7892414812985447</v>
      </c>
      <c r="O5" s="7">
        <v>56.934297000000001</v>
      </c>
      <c r="P5" s="8">
        <v>69.873490000000004</v>
      </c>
      <c r="Q5" s="8">
        <v>62.273665999999999</v>
      </c>
      <c r="R5" s="8">
        <v>59.778996999999997</v>
      </c>
      <c r="S5" s="9">
        <v>-4.0059774223023936</v>
      </c>
      <c r="T5" s="10">
        <v>16.718292886712007</v>
      </c>
      <c r="U5" s="7">
        <v>56.034472000000001</v>
      </c>
      <c r="V5" s="8">
        <v>68.933233999999999</v>
      </c>
      <c r="W5" s="8">
        <v>55.955970999999998</v>
      </c>
      <c r="X5" s="8">
        <v>65.036254999999997</v>
      </c>
      <c r="Y5" s="9">
        <v>16.227551479716077</v>
      </c>
      <c r="Z5" s="10">
        <v>18.188581507061556</v>
      </c>
      <c r="AA5" s="7">
        <v>0.278331</v>
      </c>
      <c r="AB5" s="8">
        <v>0.15265200000000001</v>
      </c>
      <c r="AC5" s="8">
        <v>0.200207</v>
      </c>
      <c r="AD5" s="8">
        <v>0.48416399999999998</v>
      </c>
      <c r="AE5" s="9">
        <v>141.83170418616731</v>
      </c>
      <c r="AF5" s="10">
        <v>0.13540534240147978</v>
      </c>
      <c r="AG5" s="7">
        <v>7.0283569999999997</v>
      </c>
      <c r="AH5" s="8">
        <v>7.6486890000000001</v>
      </c>
      <c r="AI5" s="8">
        <v>6.943416</v>
      </c>
      <c r="AJ5" s="8">
        <v>7.3512469999999999</v>
      </c>
      <c r="AK5" s="9">
        <v>5.87363626203586</v>
      </c>
      <c r="AL5" s="10">
        <v>2.0559110489686367</v>
      </c>
      <c r="AM5" s="7">
        <v>99.70473065000003</v>
      </c>
      <c r="AN5" s="8">
        <v>119.79373846000006</v>
      </c>
      <c r="AO5" s="8">
        <v>106.68347126000005</v>
      </c>
      <c r="AP5" s="8">
        <v>114.40087792000006</v>
      </c>
      <c r="AQ5" s="9">
        <v>7.2339290884075087</v>
      </c>
      <c r="AR5" s="10">
        <v>31.994303677653633</v>
      </c>
      <c r="AS5" s="7">
        <v>323.84749065000005</v>
      </c>
      <c r="AT5" s="8">
        <v>375.02464146000005</v>
      </c>
      <c r="AU5" s="8">
        <v>348.58539026</v>
      </c>
      <c r="AV5" s="8">
        <v>357.56639392000005</v>
      </c>
      <c r="AW5" s="9">
        <v>2.5764142476830081</v>
      </c>
      <c r="AX5" s="10">
        <v>100</v>
      </c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E5"/>
      <c r="CF5"/>
      <c r="CG5"/>
      <c r="CH5"/>
    </row>
    <row r="6" spans="1:86" ht="15.75" x14ac:dyDescent="0.25">
      <c r="A6" s="49"/>
      <c r="B6" s="11" t="s">
        <v>13</v>
      </c>
      <c r="C6" s="12">
        <v>85.102743000000004</v>
      </c>
      <c r="D6" s="13">
        <v>83.246930000000006</v>
      </c>
      <c r="E6" s="13">
        <v>95.704435000000004</v>
      </c>
      <c r="F6" s="13">
        <v>70.499686999999994</v>
      </c>
      <c r="G6" s="14">
        <v>-26.336029255070581</v>
      </c>
      <c r="H6" s="15">
        <v>25.004741611681496</v>
      </c>
      <c r="I6" s="12">
        <v>20.635234000000001</v>
      </c>
      <c r="J6" s="13">
        <v>18.518416999999999</v>
      </c>
      <c r="K6" s="13">
        <v>19.967126</v>
      </c>
      <c r="L6" s="13">
        <v>16.013542999999999</v>
      </c>
      <c r="M6" s="14">
        <v>-19.800461017774925</v>
      </c>
      <c r="N6" s="15">
        <v>5.6796635849255743</v>
      </c>
      <c r="O6" s="12">
        <v>57.751078</v>
      </c>
      <c r="P6" s="13">
        <v>64.790503999999999</v>
      </c>
      <c r="Q6" s="13">
        <v>62.375804000000002</v>
      </c>
      <c r="R6" s="13">
        <v>46.178241</v>
      </c>
      <c r="S6" s="14">
        <v>-25.967702155791052</v>
      </c>
      <c r="T6" s="15">
        <v>16.378441287079141</v>
      </c>
      <c r="U6" s="12">
        <v>55.403919000000002</v>
      </c>
      <c r="V6" s="13">
        <v>64.292805000000001</v>
      </c>
      <c r="W6" s="13">
        <v>55.636065000000002</v>
      </c>
      <c r="X6" s="13">
        <v>49.925915000000003</v>
      </c>
      <c r="Y6" s="14">
        <v>-10.263396593558511</v>
      </c>
      <c r="Z6" s="15">
        <v>17.707661656735777</v>
      </c>
      <c r="AA6" s="12">
        <v>0.27050000000000002</v>
      </c>
      <c r="AB6" s="13">
        <v>0.17099400000000001</v>
      </c>
      <c r="AC6" s="13">
        <v>0.17438400000000001</v>
      </c>
      <c r="AD6" s="13">
        <v>0.39723000000000003</v>
      </c>
      <c r="AE6" s="14">
        <v>127.79039361409303</v>
      </c>
      <c r="AF6" s="15">
        <v>0.14088904409473824</v>
      </c>
      <c r="AG6" s="12">
        <v>7.0692589999999997</v>
      </c>
      <c r="AH6" s="13">
        <v>7.9643249999999997</v>
      </c>
      <c r="AI6" s="13">
        <v>7.1408709999999997</v>
      </c>
      <c r="AJ6" s="13">
        <v>6.2942099999999996</v>
      </c>
      <c r="AK6" s="14">
        <v>-11.856550832524494</v>
      </c>
      <c r="AL6" s="15">
        <v>2.2324226020983868</v>
      </c>
      <c r="AM6" s="12">
        <v>102.05051717000003</v>
      </c>
      <c r="AN6" s="13">
        <v>103.37905880000007</v>
      </c>
      <c r="AO6" s="13">
        <v>109.10482534999993</v>
      </c>
      <c r="AP6" s="13">
        <v>92.636447000000004</v>
      </c>
      <c r="AQ6" s="14">
        <v>-15.094087999472642</v>
      </c>
      <c r="AR6" s="15">
        <v>32.856180213384889</v>
      </c>
      <c r="AS6" s="12">
        <v>328.28325017000003</v>
      </c>
      <c r="AT6" s="13">
        <v>342.36303380000004</v>
      </c>
      <c r="AU6" s="13">
        <v>350.10351034999997</v>
      </c>
      <c r="AV6" s="13">
        <v>281.94527299999999</v>
      </c>
      <c r="AW6" s="14">
        <v>-19.468024551328234</v>
      </c>
      <c r="AX6" s="15">
        <v>100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E6"/>
      <c r="CF6"/>
      <c r="CG6"/>
      <c r="CH6"/>
    </row>
    <row r="7" spans="1:86" ht="15.75" x14ac:dyDescent="0.25">
      <c r="A7" s="49"/>
      <c r="B7" s="16" t="s">
        <v>14</v>
      </c>
      <c r="C7" s="17">
        <v>74.591306000000003</v>
      </c>
      <c r="D7" s="18">
        <v>83.915916999999993</v>
      </c>
      <c r="E7" s="18">
        <v>93.117399000000006</v>
      </c>
      <c r="F7" s="18">
        <v>69.124026000000001</v>
      </c>
      <c r="G7" s="19">
        <v>-25.766798963102485</v>
      </c>
      <c r="H7" s="20">
        <v>25.053629102543145</v>
      </c>
      <c r="I7" s="17">
        <v>21.264894999999999</v>
      </c>
      <c r="J7" s="18">
        <v>17.965919</v>
      </c>
      <c r="K7" s="18">
        <v>20.019223</v>
      </c>
      <c r="L7" s="18">
        <v>15.993869999999999</v>
      </c>
      <c r="M7" s="19">
        <v>-20.10743873525961</v>
      </c>
      <c r="N7" s="20">
        <v>5.7968916176018412</v>
      </c>
      <c r="O7" s="17">
        <v>59.456969999999998</v>
      </c>
      <c r="P7" s="18">
        <v>65.317639</v>
      </c>
      <c r="Q7" s="18">
        <v>63.012095000000002</v>
      </c>
      <c r="R7" s="18">
        <v>45.634815000000003</v>
      </c>
      <c r="S7" s="19">
        <v>-27.577689648312752</v>
      </c>
      <c r="T7" s="20">
        <v>16.540091706654536</v>
      </c>
      <c r="U7" s="17">
        <v>54.319794000000002</v>
      </c>
      <c r="V7" s="18">
        <v>58.453259000000003</v>
      </c>
      <c r="W7" s="18">
        <v>55.737251999999998</v>
      </c>
      <c r="X7" s="18">
        <v>47.924460000000003</v>
      </c>
      <c r="Y7" s="19">
        <v>-14.017181901971046</v>
      </c>
      <c r="Z7" s="20">
        <v>17.369961144619456</v>
      </c>
      <c r="AA7" s="17">
        <v>0.27177899999999999</v>
      </c>
      <c r="AB7" s="18">
        <v>0.149586</v>
      </c>
      <c r="AC7" s="18">
        <v>0.27785199999999999</v>
      </c>
      <c r="AD7" s="18">
        <v>0.40165699999999999</v>
      </c>
      <c r="AE7" s="19">
        <v>44.557894130688283</v>
      </c>
      <c r="AF7" s="20">
        <v>0.14557840575489875</v>
      </c>
      <c r="AG7" s="17">
        <v>7.1517309999999998</v>
      </c>
      <c r="AH7" s="18">
        <v>7.3393009999999999</v>
      </c>
      <c r="AI7" s="18">
        <v>7.5700430000000001</v>
      </c>
      <c r="AJ7" s="18">
        <v>5.8888220000000002</v>
      </c>
      <c r="AK7" s="19">
        <v>-22.208869883566049</v>
      </c>
      <c r="AL7" s="20">
        <v>2.134371661727231</v>
      </c>
      <c r="AM7" s="17">
        <v>104.73048803</v>
      </c>
      <c r="AN7" s="18">
        <v>99.705997620000048</v>
      </c>
      <c r="AO7" s="18">
        <v>109.98975729000003</v>
      </c>
      <c r="AP7" s="18">
        <v>90.936594119999981</v>
      </c>
      <c r="AQ7" s="19">
        <v>-17.322670437179251</v>
      </c>
      <c r="AR7" s="20">
        <v>32.959476361098893</v>
      </c>
      <c r="AS7" s="17">
        <v>321.78696302999998</v>
      </c>
      <c r="AT7" s="18">
        <v>332.84761861999999</v>
      </c>
      <c r="AU7" s="18">
        <v>349.72362129000004</v>
      </c>
      <c r="AV7" s="18">
        <v>275.90424411999999</v>
      </c>
      <c r="AW7" s="19">
        <v>-21.10791856086469</v>
      </c>
      <c r="AX7" s="20">
        <v>100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E7"/>
      <c r="CF7"/>
      <c r="CG7"/>
      <c r="CH7"/>
    </row>
    <row r="8" spans="1:86" ht="15.75" x14ac:dyDescent="0.25">
      <c r="A8" s="49"/>
      <c r="B8" s="11" t="s">
        <v>15</v>
      </c>
      <c r="C8" s="12">
        <v>74.301558999999997</v>
      </c>
      <c r="D8" s="13">
        <v>86.189575000000005</v>
      </c>
      <c r="E8" s="13">
        <v>90.381479999999996</v>
      </c>
      <c r="F8" s="13">
        <v>69.043037999999996</v>
      </c>
      <c r="G8" s="14">
        <v>-23.609308013101803</v>
      </c>
      <c r="H8" s="15">
        <v>24.753105604785524</v>
      </c>
      <c r="I8" s="12">
        <v>19.02486</v>
      </c>
      <c r="J8" s="13">
        <v>18.081301</v>
      </c>
      <c r="K8" s="13">
        <v>19.621563999999999</v>
      </c>
      <c r="L8" s="13">
        <v>16.150473000000002</v>
      </c>
      <c r="M8" s="14">
        <v>-17.690185145281987</v>
      </c>
      <c r="N8" s="15">
        <v>5.7902197718506727</v>
      </c>
      <c r="O8" s="12">
        <v>55.729399000000001</v>
      </c>
      <c r="P8" s="13">
        <v>63.258082000000002</v>
      </c>
      <c r="Q8" s="13">
        <v>63.063645000000001</v>
      </c>
      <c r="R8" s="13">
        <v>47.001080000000002</v>
      </c>
      <c r="S8" s="14">
        <v>-25.470403748467124</v>
      </c>
      <c r="T8" s="15">
        <v>16.850688070518753</v>
      </c>
      <c r="U8" s="12">
        <v>53.336618999999999</v>
      </c>
      <c r="V8" s="13">
        <v>66.259812999999994</v>
      </c>
      <c r="W8" s="13">
        <v>55.263660000000002</v>
      </c>
      <c r="X8" s="13">
        <v>47.775789000000003</v>
      </c>
      <c r="Y8" s="14">
        <v>-13.549357751549568</v>
      </c>
      <c r="Z8" s="15">
        <v>17.128434447930154</v>
      </c>
      <c r="AA8" s="12">
        <v>0.26960499999999998</v>
      </c>
      <c r="AB8" s="13">
        <v>0.14293899999999998</v>
      </c>
      <c r="AC8" s="13">
        <v>0.209148</v>
      </c>
      <c r="AD8" s="13">
        <v>0.40108899999999997</v>
      </c>
      <c r="AE8" s="14">
        <v>91.772811597529014</v>
      </c>
      <c r="AF8" s="15">
        <v>0.14379724098927715</v>
      </c>
      <c r="AG8" s="12">
        <v>7.0225410000000004</v>
      </c>
      <c r="AH8" s="13">
        <v>7.0833320000000004</v>
      </c>
      <c r="AI8" s="13">
        <v>7.1850259999999997</v>
      </c>
      <c r="AJ8" s="13">
        <v>6.1658229999999996</v>
      </c>
      <c r="AK8" s="14">
        <v>-14.185098286352757</v>
      </c>
      <c r="AL8" s="15">
        <v>2.2105526100896009</v>
      </c>
      <c r="AM8" s="12">
        <v>98.626319000000024</v>
      </c>
      <c r="AN8" s="13">
        <v>99.916255969999938</v>
      </c>
      <c r="AO8" s="13">
        <v>106.99705433000001</v>
      </c>
      <c r="AP8" s="13">
        <v>92.389478249999996</v>
      </c>
      <c r="AQ8" s="14">
        <v>-13.652316104840953</v>
      </c>
      <c r="AR8" s="15">
        <v>33.123202253836013</v>
      </c>
      <c r="AS8" s="12">
        <v>308.310902</v>
      </c>
      <c r="AT8" s="13">
        <v>340.93129796999995</v>
      </c>
      <c r="AU8" s="13">
        <v>342.72157733000006</v>
      </c>
      <c r="AV8" s="13">
        <v>278.92677025</v>
      </c>
      <c r="AW8" s="14">
        <v>-18.614178767791227</v>
      </c>
      <c r="AX8" s="15">
        <v>100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E8"/>
      <c r="CF8"/>
      <c r="CG8"/>
      <c r="CH8"/>
    </row>
    <row r="9" spans="1:86" ht="15.75" x14ac:dyDescent="0.25">
      <c r="A9" s="49"/>
      <c r="B9" s="16" t="s">
        <v>16</v>
      </c>
      <c r="C9" s="17">
        <v>75.293593000000001</v>
      </c>
      <c r="D9" s="18">
        <v>81.524934999999999</v>
      </c>
      <c r="E9" s="18">
        <v>89.414389</v>
      </c>
      <c r="F9" s="18">
        <v>68.499588000000003</v>
      </c>
      <c r="G9" s="19">
        <v>-23.390867212658577</v>
      </c>
      <c r="H9" s="20">
        <v>25.06644678379033</v>
      </c>
      <c r="I9" s="17">
        <v>19.101533</v>
      </c>
      <c r="J9" s="18">
        <v>17.818944999999999</v>
      </c>
      <c r="K9" s="18">
        <v>18.366561000000001</v>
      </c>
      <c r="L9" s="18">
        <v>15.901899999999999</v>
      </c>
      <c r="M9" s="19">
        <v>-13.419284100055537</v>
      </c>
      <c r="N9" s="20">
        <v>5.8190733951736382</v>
      </c>
      <c r="O9" s="17">
        <v>58.413865999999999</v>
      </c>
      <c r="P9" s="18">
        <v>63.367950999999998</v>
      </c>
      <c r="Q9" s="18">
        <v>60.557909000000002</v>
      </c>
      <c r="R9" s="18">
        <v>46.083376000000001</v>
      </c>
      <c r="S9" s="19">
        <v>-23.901969600700713</v>
      </c>
      <c r="T9" s="20">
        <v>16.863553867234945</v>
      </c>
      <c r="U9" s="17">
        <v>53.362037000000001</v>
      </c>
      <c r="V9" s="18">
        <v>53.861041</v>
      </c>
      <c r="W9" s="18">
        <v>54.396065</v>
      </c>
      <c r="X9" s="18">
        <v>46.996651999999997</v>
      </c>
      <c r="Y9" s="19">
        <v>-13.602846088223483</v>
      </c>
      <c r="Z9" s="20">
        <v>17.197754187577203</v>
      </c>
      <c r="AA9" s="17">
        <v>0.264127</v>
      </c>
      <c r="AB9" s="18">
        <v>0.143315</v>
      </c>
      <c r="AC9" s="18">
        <v>0.14269999999999999</v>
      </c>
      <c r="AD9" s="18">
        <v>0.35862899999999998</v>
      </c>
      <c r="AE9" s="19">
        <v>151.31674842326558</v>
      </c>
      <c r="AF9" s="20">
        <v>0.13123516514616029</v>
      </c>
      <c r="AG9" s="17">
        <v>7.608339</v>
      </c>
      <c r="AH9" s="18">
        <v>6.7433430000000003</v>
      </c>
      <c r="AI9" s="18">
        <v>7.1687050000000001</v>
      </c>
      <c r="AJ9" s="18">
        <v>5.9276200000000001</v>
      </c>
      <c r="AK9" s="19">
        <v>-17.312541107494308</v>
      </c>
      <c r="AL9" s="20">
        <v>2.1691279556970655</v>
      </c>
      <c r="AM9" s="17">
        <v>100.17829073000003</v>
      </c>
      <c r="AN9" s="18">
        <v>100.68617301000003</v>
      </c>
      <c r="AO9" s="18">
        <v>107.19073878000003</v>
      </c>
      <c r="AP9" s="18">
        <v>89.504265100000069</v>
      </c>
      <c r="AQ9" s="19">
        <v>-16.500001661803974</v>
      </c>
      <c r="AR9" s="20">
        <v>32.752808645380668</v>
      </c>
      <c r="AS9" s="17">
        <v>314.22178572999997</v>
      </c>
      <c r="AT9" s="18">
        <v>324.14570300999998</v>
      </c>
      <c r="AU9" s="18">
        <v>337.23706778000002</v>
      </c>
      <c r="AV9" s="18">
        <v>273.27203010000005</v>
      </c>
      <c r="AW9" s="19">
        <v>-18.967380454668227</v>
      </c>
      <c r="AX9" s="20">
        <v>100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E9"/>
      <c r="CF9"/>
      <c r="CG9"/>
      <c r="CH9"/>
    </row>
    <row r="10" spans="1:86" ht="15.75" x14ac:dyDescent="0.25">
      <c r="A10" s="49"/>
      <c r="B10" s="11" t="s">
        <v>17</v>
      </c>
      <c r="C10" s="12">
        <v>83.068657999999999</v>
      </c>
      <c r="D10" s="13">
        <v>77.628326999999999</v>
      </c>
      <c r="E10" s="13">
        <v>87.907330000000002</v>
      </c>
      <c r="F10" s="13">
        <v>68.071710999999993</v>
      </c>
      <c r="G10" s="14">
        <v>-22.564237817255975</v>
      </c>
      <c r="H10" s="15">
        <v>24.498572824456168</v>
      </c>
      <c r="I10" s="12">
        <v>18.654617999999999</v>
      </c>
      <c r="J10" s="13">
        <v>17.547839</v>
      </c>
      <c r="K10" s="13">
        <v>18.764901999999999</v>
      </c>
      <c r="L10" s="13">
        <v>16.280873</v>
      </c>
      <c r="M10" s="14">
        <v>-13.237633748367031</v>
      </c>
      <c r="N10" s="15">
        <v>5.8593819220472101</v>
      </c>
      <c r="O10" s="12">
        <v>57.868535000000001</v>
      </c>
      <c r="P10" s="13">
        <v>62.288781999999998</v>
      </c>
      <c r="Q10" s="13">
        <v>59.609799000000002</v>
      </c>
      <c r="R10" s="13">
        <v>46.960420999999997</v>
      </c>
      <c r="S10" s="14">
        <v>-21.22029970273848</v>
      </c>
      <c r="T10" s="15">
        <v>16.90075476045579</v>
      </c>
      <c r="U10" s="12">
        <v>69.115994999999998</v>
      </c>
      <c r="V10" s="13">
        <v>53.239652</v>
      </c>
      <c r="W10" s="13">
        <v>55.188090000000003</v>
      </c>
      <c r="X10" s="13">
        <v>49.202111000000002</v>
      </c>
      <c r="Y10" s="14">
        <v>-10.846505106445974</v>
      </c>
      <c r="Z10" s="15">
        <v>17.707524634579496</v>
      </c>
      <c r="AA10" s="12">
        <v>0.25045600000000001</v>
      </c>
      <c r="AB10" s="13">
        <v>0.14277999999999999</v>
      </c>
      <c r="AC10" s="13">
        <v>0.13938500000000001</v>
      </c>
      <c r="AD10" s="13">
        <v>0.42599599999999999</v>
      </c>
      <c r="AE10" s="14">
        <v>205.62542597840508</v>
      </c>
      <c r="AF10" s="15">
        <v>0.1533132321138076</v>
      </c>
      <c r="AG10" s="12">
        <v>7.053623</v>
      </c>
      <c r="AH10" s="13">
        <v>6.8065439999999997</v>
      </c>
      <c r="AI10" s="13">
        <v>6.9797580000000004</v>
      </c>
      <c r="AJ10" s="13">
        <v>6.1120739999999998</v>
      </c>
      <c r="AK10" s="14">
        <v>-12.431433869197193</v>
      </c>
      <c r="AL10" s="15">
        <v>2.199696287896526</v>
      </c>
      <c r="AM10" s="12">
        <v>98.036538560000054</v>
      </c>
      <c r="AN10" s="13">
        <v>98.479856029999965</v>
      </c>
      <c r="AO10" s="13">
        <v>112.89293447</v>
      </c>
      <c r="AP10" s="13">
        <v>90.806718279999984</v>
      </c>
      <c r="AQ10" s="14">
        <v>-19.563860478681395</v>
      </c>
      <c r="AR10" s="15">
        <v>32.680756338451005</v>
      </c>
      <c r="AS10" s="12">
        <v>334.04842356000006</v>
      </c>
      <c r="AT10" s="13">
        <v>316.13378002999997</v>
      </c>
      <c r="AU10" s="13">
        <v>341.48219847000001</v>
      </c>
      <c r="AV10" s="13">
        <v>277.85990427999997</v>
      </c>
      <c r="AW10" s="14">
        <v>-18.631218398808983</v>
      </c>
      <c r="AX10" s="15">
        <v>100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E10"/>
      <c r="CF10"/>
      <c r="CG10"/>
      <c r="CH10"/>
    </row>
    <row r="11" spans="1:86" ht="15.75" x14ac:dyDescent="0.25">
      <c r="A11" s="49"/>
      <c r="B11" s="16" t="s">
        <v>18</v>
      </c>
      <c r="C11" s="17">
        <v>125.259225</v>
      </c>
      <c r="D11" s="18">
        <v>83.995008999999996</v>
      </c>
      <c r="E11" s="18">
        <v>87.610350999999994</v>
      </c>
      <c r="F11" s="18">
        <v>69.663910000000001</v>
      </c>
      <c r="G11" s="19">
        <v>-20.484384316643126</v>
      </c>
      <c r="H11" s="20">
        <v>24.013331790775819</v>
      </c>
      <c r="I11" s="17">
        <v>18.154440999999998</v>
      </c>
      <c r="J11" s="18">
        <v>17.368901000000001</v>
      </c>
      <c r="K11" s="18">
        <v>20.101382999999998</v>
      </c>
      <c r="L11" s="18">
        <v>16.688974999999999</v>
      </c>
      <c r="M11" s="19">
        <v>-16.975986179657387</v>
      </c>
      <c r="N11" s="20">
        <v>5.752733286474486</v>
      </c>
      <c r="O11" s="17">
        <v>62.188589</v>
      </c>
      <c r="P11" s="18">
        <v>62.588673</v>
      </c>
      <c r="Q11" s="18">
        <v>67.809387000000001</v>
      </c>
      <c r="R11" s="18">
        <v>47.307138000000002</v>
      </c>
      <c r="S11" s="19">
        <v>-30.235119217343758</v>
      </c>
      <c r="T11" s="20">
        <v>16.306894069913945</v>
      </c>
      <c r="U11" s="17">
        <v>79.025056000000006</v>
      </c>
      <c r="V11" s="18">
        <v>56.039037</v>
      </c>
      <c r="W11" s="18">
        <v>54.678882999999999</v>
      </c>
      <c r="X11" s="18">
        <v>55.983942999999996</v>
      </c>
      <c r="Y11" s="19">
        <v>2.3867715073842994</v>
      </c>
      <c r="Z11" s="20">
        <v>19.29781142366085</v>
      </c>
      <c r="AA11" s="17">
        <v>0.21326300000000001</v>
      </c>
      <c r="AB11" s="18">
        <v>0.15121400000000002</v>
      </c>
      <c r="AC11" s="18">
        <v>0.20330899999999999</v>
      </c>
      <c r="AD11" s="18">
        <v>0.39418999999999998</v>
      </c>
      <c r="AE11" s="19">
        <v>93.887137313153872</v>
      </c>
      <c r="AF11" s="20">
        <v>0.13587832291649893</v>
      </c>
      <c r="AG11" s="17">
        <v>7.0136380000000003</v>
      </c>
      <c r="AH11" s="18">
        <v>6.6326989999999997</v>
      </c>
      <c r="AI11" s="18">
        <v>6.9840629999999999</v>
      </c>
      <c r="AJ11" s="18">
        <v>6.4986220000000001</v>
      </c>
      <c r="AK11" s="19">
        <v>-6.9506961778552077</v>
      </c>
      <c r="AL11" s="20">
        <v>2.2400919826181895</v>
      </c>
      <c r="AM11" s="17">
        <v>112.56836471999999</v>
      </c>
      <c r="AN11" s="18">
        <v>102.73009013000002</v>
      </c>
      <c r="AO11" s="18">
        <v>119.21079783000003</v>
      </c>
      <c r="AP11" s="18">
        <v>93.568362789999938</v>
      </c>
      <c r="AQ11" s="19">
        <v>-21.510161417229469</v>
      </c>
      <c r="AR11" s="20">
        <v>32.253259123640213</v>
      </c>
      <c r="AS11" s="17">
        <v>404.42257672</v>
      </c>
      <c r="AT11" s="18">
        <v>329.50562313</v>
      </c>
      <c r="AU11" s="18">
        <v>356.59817383000001</v>
      </c>
      <c r="AV11" s="18">
        <v>290.10514078999995</v>
      </c>
      <c r="AW11" s="19">
        <v>-18.646487256465615</v>
      </c>
      <c r="AX11" s="20">
        <v>100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E11"/>
      <c r="CF11"/>
      <c r="CG11"/>
      <c r="CH11"/>
    </row>
    <row r="12" spans="1:86" ht="15.75" x14ac:dyDescent="0.25">
      <c r="A12" s="49"/>
      <c r="B12" s="11" t="s">
        <v>19</v>
      </c>
      <c r="C12" s="12">
        <v>126.375896</v>
      </c>
      <c r="D12" s="13">
        <v>90.855992999999998</v>
      </c>
      <c r="E12" s="13">
        <v>87.563399000000004</v>
      </c>
      <c r="F12" s="13">
        <v>72.053610000000006</v>
      </c>
      <c r="G12" s="14">
        <v>-17.712639272945534</v>
      </c>
      <c r="H12" s="15">
        <v>23.721105338900415</v>
      </c>
      <c r="I12" s="12">
        <v>19.218095000000002</v>
      </c>
      <c r="J12" s="13">
        <v>18.198377000000001</v>
      </c>
      <c r="K12" s="13">
        <v>19.873090000000001</v>
      </c>
      <c r="L12" s="13">
        <v>16.857028</v>
      </c>
      <c r="M12" s="14">
        <v>-15.176613199054609</v>
      </c>
      <c r="N12" s="15">
        <v>5.5495808869089798</v>
      </c>
      <c r="O12" s="12">
        <v>64.425663</v>
      </c>
      <c r="P12" s="13">
        <v>63.364939999999997</v>
      </c>
      <c r="Q12" s="13">
        <v>66.715197000000003</v>
      </c>
      <c r="R12" s="13">
        <v>46.660590999999997</v>
      </c>
      <c r="S12" s="14">
        <v>-30.060026653297605</v>
      </c>
      <c r="T12" s="15">
        <v>15.361351003597857</v>
      </c>
      <c r="U12" s="12">
        <v>80.044206000000003</v>
      </c>
      <c r="V12" s="13">
        <v>55.665588999999997</v>
      </c>
      <c r="W12" s="13">
        <v>54.411330999999997</v>
      </c>
      <c r="X12" s="13">
        <v>57.581370999999997</v>
      </c>
      <c r="Y12" s="14">
        <v>5.8260658979285038</v>
      </c>
      <c r="Z12" s="15">
        <v>18.956631972350941</v>
      </c>
      <c r="AA12" s="12">
        <v>0.34199000000000002</v>
      </c>
      <c r="AB12" s="13">
        <v>0.16581000000000001</v>
      </c>
      <c r="AC12" s="13">
        <v>0.90973300000000001</v>
      </c>
      <c r="AD12" s="13">
        <v>0.499917</v>
      </c>
      <c r="AE12" s="14">
        <v>-45.047942638114705</v>
      </c>
      <c r="AF12" s="15">
        <v>0.16458000949164212</v>
      </c>
      <c r="AG12" s="12">
        <v>7.3472179999999998</v>
      </c>
      <c r="AH12" s="13">
        <v>6.725886</v>
      </c>
      <c r="AI12" s="13">
        <v>6.9799179999999996</v>
      </c>
      <c r="AJ12" s="13">
        <v>6.6696569999999999</v>
      </c>
      <c r="AK12" s="14">
        <v>-4.4450522198111742</v>
      </c>
      <c r="AL12" s="15">
        <v>2.1957489190525572</v>
      </c>
      <c r="AM12" s="12">
        <v>116.32807241999997</v>
      </c>
      <c r="AN12" s="13">
        <v>103.24367622000001</v>
      </c>
      <c r="AO12" s="13">
        <v>117.22437872</v>
      </c>
      <c r="AP12" s="13">
        <v>103.43099842000002</v>
      </c>
      <c r="AQ12" s="14">
        <v>-11.766648243832108</v>
      </c>
      <c r="AR12" s="15">
        <v>34.051001869697615</v>
      </c>
      <c r="AS12" s="12">
        <v>414.08114041999994</v>
      </c>
      <c r="AT12" s="13">
        <v>338.22027122000003</v>
      </c>
      <c r="AU12" s="13">
        <v>353.67704672000002</v>
      </c>
      <c r="AV12" s="13">
        <v>303.75317242</v>
      </c>
      <c r="AW12" s="14">
        <v>-14.11566703663523</v>
      </c>
      <c r="AX12" s="15">
        <v>100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E12"/>
      <c r="CF12"/>
      <c r="CG12"/>
      <c r="CH12"/>
    </row>
    <row r="13" spans="1:86" ht="15.75" x14ac:dyDescent="0.25">
      <c r="A13" s="49"/>
      <c r="B13" s="16" t="s">
        <v>20</v>
      </c>
      <c r="C13" s="17">
        <v>135.425307</v>
      </c>
      <c r="D13" s="18">
        <v>91.506759000000002</v>
      </c>
      <c r="E13" s="18">
        <v>94.243065000000001</v>
      </c>
      <c r="F13" s="18">
        <v>84.532780000000002</v>
      </c>
      <c r="G13" s="19">
        <v>-10.303447792153193</v>
      </c>
      <c r="H13" s="20">
        <v>25.47361601200981</v>
      </c>
      <c r="I13" s="17">
        <v>19.355696999999999</v>
      </c>
      <c r="J13" s="18">
        <v>18.505998000000002</v>
      </c>
      <c r="K13" s="18">
        <v>20.908885000000001</v>
      </c>
      <c r="L13" s="18">
        <v>16.956399999999999</v>
      </c>
      <c r="M13" s="19">
        <v>-18.903375287587085</v>
      </c>
      <c r="N13" s="20">
        <v>5.1097434929508179</v>
      </c>
      <c r="O13" s="17">
        <v>64.843175000000002</v>
      </c>
      <c r="P13" s="18">
        <v>62.198458000000002</v>
      </c>
      <c r="Q13" s="18">
        <v>65.721705</v>
      </c>
      <c r="R13" s="18">
        <v>49.989336999999999</v>
      </c>
      <c r="S13" s="19">
        <v>-23.937857363864801</v>
      </c>
      <c r="T13" s="20">
        <v>15.064087273989502</v>
      </c>
      <c r="U13" s="17">
        <v>83.941911000000005</v>
      </c>
      <c r="V13" s="18">
        <v>55.968977000000002</v>
      </c>
      <c r="W13" s="18">
        <v>72.258927</v>
      </c>
      <c r="X13" s="18">
        <v>63.943885000000002</v>
      </c>
      <c r="Y13" s="19">
        <v>-11.507286843603419</v>
      </c>
      <c r="Z13" s="20">
        <v>19.269234642538834</v>
      </c>
      <c r="AA13" s="17">
        <v>0.31817800000000002</v>
      </c>
      <c r="AB13" s="18">
        <v>0.17515800000000001</v>
      </c>
      <c r="AC13" s="18">
        <v>0.91825999999999997</v>
      </c>
      <c r="AD13" s="18">
        <v>0.47165699999999999</v>
      </c>
      <c r="AE13" s="19">
        <v>-48.635789427830893</v>
      </c>
      <c r="AF13" s="20">
        <v>0.14213195528854616</v>
      </c>
      <c r="AG13" s="17">
        <v>7.2816910000000004</v>
      </c>
      <c r="AH13" s="18">
        <v>6.8040050000000001</v>
      </c>
      <c r="AI13" s="18">
        <v>7.3609439999999999</v>
      </c>
      <c r="AJ13" s="18">
        <v>6.8428190000000004</v>
      </c>
      <c r="AK13" s="19">
        <v>-7.0388390402100525</v>
      </c>
      <c r="AL13" s="20">
        <v>2.0620562064288546</v>
      </c>
      <c r="AM13" s="17">
        <v>123.00120851</v>
      </c>
      <c r="AN13" s="18">
        <v>103.40227957999993</v>
      </c>
      <c r="AO13" s="18">
        <v>119.07769352000003</v>
      </c>
      <c r="AP13" s="18">
        <v>109.10756826999994</v>
      </c>
      <c r="AQ13" s="19">
        <v>-8.3727900291632036</v>
      </c>
      <c r="AR13" s="20">
        <v>32.879130416793622</v>
      </c>
      <c r="AS13" s="17">
        <v>434.16716751000001</v>
      </c>
      <c r="AT13" s="18">
        <v>338.56163457999997</v>
      </c>
      <c r="AU13" s="18">
        <v>380.48947951999997</v>
      </c>
      <c r="AV13" s="18">
        <v>331.84444626999999</v>
      </c>
      <c r="AW13" s="19">
        <v>-12.784856314915013</v>
      </c>
      <c r="AX13" s="20">
        <v>100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E13"/>
      <c r="CF13"/>
      <c r="CG13"/>
      <c r="CH13"/>
    </row>
    <row r="14" spans="1:86" ht="15.75" x14ac:dyDescent="0.25">
      <c r="A14" s="49"/>
      <c r="B14" s="11" t="s">
        <v>21</v>
      </c>
      <c r="C14" s="12">
        <v>120.171133</v>
      </c>
      <c r="D14" s="13">
        <v>93.095033000000001</v>
      </c>
      <c r="E14" s="13">
        <v>95.775660999999999</v>
      </c>
      <c r="F14" s="13">
        <v>80.786131999999995</v>
      </c>
      <c r="G14" s="14">
        <v>-15.650666195872043</v>
      </c>
      <c r="H14" s="15">
        <v>23.402914859807154</v>
      </c>
      <c r="I14" s="12">
        <v>19.952503</v>
      </c>
      <c r="J14" s="13">
        <v>22.238381</v>
      </c>
      <c r="K14" s="13">
        <v>22.502421999999999</v>
      </c>
      <c r="L14" s="13">
        <v>17.893127</v>
      </c>
      <c r="M14" s="14">
        <v>-20.483550615129339</v>
      </c>
      <c r="N14" s="15">
        <v>5.1834555930554593</v>
      </c>
      <c r="O14" s="12">
        <v>81.751343000000006</v>
      </c>
      <c r="P14" s="13">
        <v>67.775721000000004</v>
      </c>
      <c r="Q14" s="13">
        <v>66.153632000000002</v>
      </c>
      <c r="R14" s="13">
        <v>51.747145000000003</v>
      </c>
      <c r="S14" s="14">
        <v>-21.777318288435016</v>
      </c>
      <c r="T14" s="15">
        <v>14.990617803970311</v>
      </c>
      <c r="U14" s="12">
        <v>80.186338000000006</v>
      </c>
      <c r="V14" s="13">
        <v>60.30386</v>
      </c>
      <c r="W14" s="13">
        <v>74.119870000000006</v>
      </c>
      <c r="X14" s="13">
        <v>73.823154000000002</v>
      </c>
      <c r="Y14" s="14">
        <v>-0.40031910471511012</v>
      </c>
      <c r="Z14" s="15">
        <v>21.385811462596475</v>
      </c>
      <c r="AA14" s="12">
        <v>0.31789600000000001</v>
      </c>
      <c r="AB14" s="13">
        <v>0.20996300000000001</v>
      </c>
      <c r="AC14" s="13">
        <v>0.95056099999999999</v>
      </c>
      <c r="AD14" s="13">
        <v>0.44814700000000002</v>
      </c>
      <c r="AE14" s="14">
        <v>-52.8544722537533</v>
      </c>
      <c r="AF14" s="15">
        <v>0.12982359504076763</v>
      </c>
      <c r="AG14" s="12">
        <v>8.0413169999999994</v>
      </c>
      <c r="AH14" s="13">
        <v>7.1962700000000002</v>
      </c>
      <c r="AI14" s="13">
        <v>7.9399329999999999</v>
      </c>
      <c r="AJ14" s="13">
        <v>6.9032629999999999</v>
      </c>
      <c r="AK14" s="14">
        <v>-13.056407402934003</v>
      </c>
      <c r="AL14" s="15">
        <v>1.9998045734366503</v>
      </c>
      <c r="AM14" s="12">
        <v>131.66077145</v>
      </c>
      <c r="AN14" s="13">
        <v>117.40473334999999</v>
      </c>
      <c r="AO14" s="13">
        <v>127.17277178000005</v>
      </c>
      <c r="AP14" s="13">
        <v>113.59591232000004</v>
      </c>
      <c r="AQ14" s="14">
        <v>-10.675916919926083</v>
      </c>
      <c r="AR14" s="15">
        <v>32.907572112093199</v>
      </c>
      <c r="AS14" s="12">
        <v>442.08130145000001</v>
      </c>
      <c r="AT14" s="13">
        <v>368.22396135000002</v>
      </c>
      <c r="AU14" s="13">
        <v>394.61485078000004</v>
      </c>
      <c r="AV14" s="13">
        <v>345.19688031999999</v>
      </c>
      <c r="AW14" s="14">
        <v>-12.523089377482865</v>
      </c>
      <c r="AX14" s="15">
        <v>100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E14"/>
      <c r="CF14"/>
      <c r="CG14"/>
      <c r="CH14"/>
    </row>
    <row r="15" spans="1:86" ht="15.75" x14ac:dyDescent="0.25">
      <c r="A15" s="49"/>
      <c r="B15" s="16" t="s">
        <v>22</v>
      </c>
      <c r="C15" s="17">
        <v>115.418767</v>
      </c>
      <c r="D15" s="18">
        <v>104.762325</v>
      </c>
      <c r="E15" s="18">
        <v>97.210890000000006</v>
      </c>
      <c r="F15" s="18">
        <v>68.606319999999997</v>
      </c>
      <c r="G15" s="19">
        <v>-29.425273238420107</v>
      </c>
      <c r="H15" s="20">
        <v>20.342163564354234</v>
      </c>
      <c r="I15" s="17">
        <v>30.862545999999998</v>
      </c>
      <c r="J15" s="18">
        <v>22.438994999999998</v>
      </c>
      <c r="K15" s="18">
        <v>24.402328000000001</v>
      </c>
      <c r="L15" s="18">
        <v>18.787889</v>
      </c>
      <c r="M15" s="19">
        <v>-23.007800731143359</v>
      </c>
      <c r="N15" s="20">
        <v>5.5707158038345703</v>
      </c>
      <c r="O15" s="17">
        <v>86.471564000000001</v>
      </c>
      <c r="P15" s="18">
        <v>72.333855</v>
      </c>
      <c r="Q15" s="18">
        <v>70.723544000000004</v>
      </c>
      <c r="R15" s="18">
        <v>50.592343999999997</v>
      </c>
      <c r="S15" s="19">
        <v>-28.464636896589919</v>
      </c>
      <c r="T15" s="20">
        <v>15.000917360850657</v>
      </c>
      <c r="U15" s="17">
        <v>59.515424000000003</v>
      </c>
      <c r="V15" s="18">
        <v>68.803754999999995</v>
      </c>
      <c r="W15" s="18">
        <v>86.423400999999998</v>
      </c>
      <c r="X15" s="18">
        <v>76.547286</v>
      </c>
      <c r="Y15" s="19">
        <v>-11.427593551889954</v>
      </c>
      <c r="Z15" s="20">
        <v>22.696705088093971</v>
      </c>
      <c r="AA15" s="17">
        <v>0.35415099999999999</v>
      </c>
      <c r="AB15" s="18">
        <v>0.20768799999999998</v>
      </c>
      <c r="AC15" s="18">
        <v>1.162045</v>
      </c>
      <c r="AD15" s="18">
        <v>0.97116199999999997</v>
      </c>
      <c r="AE15" s="19">
        <v>-16.426472296683865</v>
      </c>
      <c r="AF15" s="20">
        <v>0.28795504920662396</v>
      </c>
      <c r="AG15" s="17">
        <v>10.016178999999999</v>
      </c>
      <c r="AH15" s="18">
        <v>7.3603160000000001</v>
      </c>
      <c r="AI15" s="18">
        <v>9.2270540000000008</v>
      </c>
      <c r="AJ15" s="18">
        <v>6.5656489999999996</v>
      </c>
      <c r="AK15" s="19">
        <v>-28.843496526627032</v>
      </c>
      <c r="AL15" s="20">
        <v>1.9467522214300199</v>
      </c>
      <c r="AM15" s="17">
        <v>149.28255895000001</v>
      </c>
      <c r="AN15" s="18">
        <v>126.21911179000003</v>
      </c>
      <c r="AO15" s="18">
        <v>142.56624304999997</v>
      </c>
      <c r="AP15" s="18">
        <v>115.19101729000006</v>
      </c>
      <c r="AQ15" s="19">
        <v>-19.201758547006836</v>
      </c>
      <c r="AR15" s="20">
        <v>34.154790912229927</v>
      </c>
      <c r="AS15" s="17">
        <v>451.92118995000004</v>
      </c>
      <c r="AT15" s="18">
        <v>402.12604579000003</v>
      </c>
      <c r="AU15" s="18">
        <v>431.71550504999999</v>
      </c>
      <c r="AV15" s="18">
        <v>337.26166729000005</v>
      </c>
      <c r="AW15" s="19">
        <v>-21.878722597433832</v>
      </c>
      <c r="AX15" s="20">
        <v>100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E15"/>
      <c r="CF15"/>
      <c r="CG15"/>
      <c r="CH15"/>
    </row>
    <row r="16" spans="1:86" ht="15.75" x14ac:dyDescent="0.25">
      <c r="A16" s="49"/>
      <c r="B16" s="21" t="s">
        <v>23</v>
      </c>
      <c r="C16" s="34">
        <v>123.21561800000001</v>
      </c>
      <c r="D16" s="35">
        <v>114.25063299999999</v>
      </c>
      <c r="E16" s="31">
        <v>133.18121600000001</v>
      </c>
      <c r="F16" s="31">
        <f>IF('[1]2014'!E14="","",'[1]2014'!E14/1000000)</f>
        <v>77.053174999999996</v>
      </c>
      <c r="G16" s="32">
        <f t="shared" ref="G16:G18" si="0">IF(OR(E16="",F16=""),"",(F16-E16)/E16*100)</f>
        <v>-42.144112124640763</v>
      </c>
      <c r="H16" s="33">
        <f>IF(OR($AV$16="",F16=""),"",F16/$AV$16*100)</f>
        <v>21.67702083608642</v>
      </c>
      <c r="I16" s="34">
        <v>32.038347000000002</v>
      </c>
      <c r="J16" s="35">
        <v>22.496226</v>
      </c>
      <c r="K16" s="31">
        <v>26.846710999999999</v>
      </c>
      <c r="L16" s="31">
        <f>IF('[1]2014'!H14="","",'[1]2014'!H14/1000000)</f>
        <v>19.285185999999999</v>
      </c>
      <c r="M16" s="32">
        <f t="shared" ref="M16:M18" si="1">IF(OR(K16="",L16=""),"",(L16-K16)/K16*100)</f>
        <v>-28.165554432347413</v>
      </c>
      <c r="N16" s="33">
        <f>IF(OR($AV$16="",L16=""),"",L16/$AV$16*100)</f>
        <v>5.4254140565888704</v>
      </c>
      <c r="O16" s="34">
        <v>93.915428000000006</v>
      </c>
      <c r="P16" s="35">
        <v>70.175940999999995</v>
      </c>
      <c r="Q16" s="31">
        <v>73.181004999999999</v>
      </c>
      <c r="R16" s="31">
        <f>IF('[1]2014'!I14="","",'[1]2014'!I14/1000000)</f>
        <v>51.649835000000003</v>
      </c>
      <c r="S16" s="32">
        <f t="shared" ref="S16:S18" si="2">IF(OR(Q16="",R16=""),"",(R16-Q16)/Q16*100)</f>
        <v>-29.421801463371533</v>
      </c>
      <c r="T16" s="33">
        <f>IF(OR($AV$16="",R16=""),"",R16/$AV$16*100)</f>
        <v>14.53041421687589</v>
      </c>
      <c r="U16" s="34">
        <v>60.129618000000001</v>
      </c>
      <c r="V16" s="35">
        <v>74.690106</v>
      </c>
      <c r="W16" s="31">
        <v>101.890202</v>
      </c>
      <c r="X16" s="31">
        <f>IF('[1]2014'!M14="","",'[1]2014'!M14/1000000)</f>
        <v>77.954397999999998</v>
      </c>
      <c r="Y16" s="32">
        <f t="shared" ref="Y16:Y18" si="3">IF(OR(W16="",X16=""),"",(X16-W16)/W16*100)</f>
        <v>-23.491762240298634</v>
      </c>
      <c r="Z16" s="33">
        <f>IF(OR($AV$16="",X16=""),"",X16/$AV$16*100)</f>
        <v>21.930557822056958</v>
      </c>
      <c r="AA16" s="34">
        <v>0.33810699999999999</v>
      </c>
      <c r="AB16" s="35">
        <v>0.30461499999999997</v>
      </c>
      <c r="AC16" s="31">
        <v>1.1810369999999999</v>
      </c>
      <c r="AD16" s="31">
        <f>IF('[1]2014'!Q14="","",'[1]2014'!Q14/1000000)</f>
        <v>0.95676899999999998</v>
      </c>
      <c r="AE16" s="32">
        <f t="shared" ref="AE16:AE18" si="4">IF(OR(AC16="",AD16=""),"",(AD16-AC16)/AC16*100)</f>
        <v>-18.989074855402492</v>
      </c>
      <c r="AF16" s="33">
        <f>IF(OR($AV$16="",AD16=""),"",AD16/$AV$16*100)</f>
        <v>0.26916349064553885</v>
      </c>
      <c r="AG16" s="34">
        <v>10.941209000000001</v>
      </c>
      <c r="AH16" s="35">
        <v>7.1795669999999996</v>
      </c>
      <c r="AI16" s="31">
        <v>9.9327629999999996</v>
      </c>
      <c r="AJ16" s="31">
        <f>IF('[1]2014'!S14="","",'[1]2014'!S14/1000000)</f>
        <v>6.4040559999999997</v>
      </c>
      <c r="AK16" s="32">
        <f t="shared" ref="AK16:AK18" si="5">IF(OR(AI16="",AJ16=""),"",(AJ16-AI16)/AI16*100)</f>
        <v>-35.525935734095334</v>
      </c>
      <c r="AL16" s="33">
        <f>IF(OR($AV$16="",AJ16=""),"",AJ16/$AV$16*100)</f>
        <v>1.8016240777549302</v>
      </c>
      <c r="AM16" s="34">
        <f t="shared" ref="AM16:AP18" si="6">IF(OR(AG16="",AA16="",U16="",O16="",I16="",C16=""),"",(AS16-AG16-AA16-U16-O16-I16-C16))</f>
        <v>141.90488822000003</v>
      </c>
      <c r="AN16" s="35">
        <f t="shared" si="6"/>
        <v>130.74222081999991</v>
      </c>
      <c r="AO16" s="31">
        <f t="shared" si="6"/>
        <v>153.67375587999999</v>
      </c>
      <c r="AP16" s="31">
        <f t="shared" si="6"/>
        <v>122.15675046999992</v>
      </c>
      <c r="AQ16" s="32">
        <f t="shared" ref="AQ16:AQ18" si="7">IF(OR(AO16="",AP16=""),"",(AP16-AO16)/AO16*100)</f>
        <v>-20.509035670743227</v>
      </c>
      <c r="AR16" s="33">
        <f>IF(OR($AV$16="",AP16=""),"",AP16/$AV$16*100)</f>
        <v>34.365805499991374</v>
      </c>
      <c r="AS16" s="34">
        <v>462.48321522000003</v>
      </c>
      <c r="AT16" s="35">
        <v>419.83930881999999</v>
      </c>
      <c r="AU16" s="31">
        <v>499.88668988000001</v>
      </c>
      <c r="AV16" s="31">
        <v>355.46016946999998</v>
      </c>
      <c r="AW16" s="32">
        <f t="shared" ref="AW16:AW18" si="8">IF(OR(AU16="",AV16=""),"",(AV16-AU16)/AU16*100)</f>
        <v>-28.891851560334654</v>
      </c>
      <c r="AX16" s="33">
        <f>IF(OR($AV$16="",AV16=""),"",AV16/$AV$16*100)</f>
        <v>100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E16"/>
      <c r="CF16"/>
      <c r="CG16"/>
      <c r="CH16"/>
    </row>
    <row r="17" spans="1:86" ht="15.75" x14ac:dyDescent="0.25">
      <c r="A17" s="49"/>
      <c r="B17" s="22" t="s">
        <v>35</v>
      </c>
      <c r="C17" s="23">
        <f>[1]Taulukko!O17</f>
        <v>1221.9733819999999</v>
      </c>
      <c r="D17" s="24">
        <f>[1]Taulukko!P17</f>
        <v>1080.2991939999999</v>
      </c>
      <c r="E17" s="24">
        <f>[1]Taulukko!Q17</f>
        <v>1148.9336490000001</v>
      </c>
      <c r="F17" s="24">
        <f>[1]Taulukko!R17</f>
        <v>887.74844799999994</v>
      </c>
      <c r="G17" s="25">
        <f t="shared" si="0"/>
        <v>-22.732835897645479</v>
      </c>
      <c r="H17" s="26">
        <f>IF(OR($AV$17="",F17=""),"",F17/$AV$17*100)</f>
        <v>23.934360985138664</v>
      </c>
      <c r="I17" s="23">
        <f>[1]Taulukko!AG17</f>
        <v>258.380495</v>
      </c>
      <c r="J17" s="24">
        <f>[1]Taulukko!AH17</f>
        <v>230.474379</v>
      </c>
      <c r="K17" s="24">
        <f>[1]Taulukko!AI17</f>
        <v>251.07881999999998</v>
      </c>
      <c r="L17" s="24">
        <f>[1]Taulukko!AJ17</f>
        <v>207.509646</v>
      </c>
      <c r="M17" s="25">
        <f t="shared" si="1"/>
        <v>-17.352787463315298</v>
      </c>
      <c r="N17" s="26">
        <f>IF(OR($AV$17="",L17=""),"",L17/$AV$17*100)</f>
        <v>5.5946149908248959</v>
      </c>
      <c r="O17" s="23">
        <f>[1]Taulukko!AM17</f>
        <v>799.74990699999989</v>
      </c>
      <c r="P17" s="24">
        <f>[1]Taulukko!AN17</f>
        <v>787.33403599999986</v>
      </c>
      <c r="Q17" s="24">
        <f>[1]Taulukko!AO17</f>
        <v>781.19738800000016</v>
      </c>
      <c r="R17" s="24">
        <f>[1]Taulukko!AP17</f>
        <v>589.58332000000007</v>
      </c>
      <c r="S17" s="25">
        <f t="shared" si="2"/>
        <v>-24.52825251893956</v>
      </c>
      <c r="T17" s="26">
        <f>IF(OR($AV$17="",R17=""),"",R17/$AV$17*100)</f>
        <v>15.895606512732002</v>
      </c>
      <c r="U17" s="23">
        <f>[1]Taulukko!BK17</f>
        <v>784.41538900000012</v>
      </c>
      <c r="V17" s="24">
        <f>[1]Taulukko!BL17</f>
        <v>736.5111280000001</v>
      </c>
      <c r="W17" s="24">
        <f>[1]Taulukko!BM17</f>
        <v>775.95971700000007</v>
      </c>
      <c r="X17" s="24">
        <f>[1]Taulukko!BN17</f>
        <v>712.69521899999995</v>
      </c>
      <c r="Y17" s="25">
        <f t="shared" si="3"/>
        <v>-8.1530647292609526</v>
      </c>
      <c r="Z17" s="26">
        <f>IF(OR($AV$17="",X17=""),"",X17/$AV$17*100)</f>
        <v>19.214795229840217</v>
      </c>
      <c r="AA17" s="23">
        <f>[1]Taulukko!CI17</f>
        <v>3.4883830000000002</v>
      </c>
      <c r="AB17" s="24">
        <f>[1]Taulukko!CJ17</f>
        <v>2.116714</v>
      </c>
      <c r="AC17" s="24">
        <f>[1]Taulukko!CK17</f>
        <v>6.4686209999999997</v>
      </c>
      <c r="AD17" s="24">
        <f>[1]Taulukko!CL17</f>
        <v>6.2106069999999995</v>
      </c>
      <c r="AE17" s="25">
        <f t="shared" si="4"/>
        <v>-3.9887017650284378</v>
      </c>
      <c r="AF17" s="26">
        <f>IF(OR($AV$17="",AD17=""),"",AD17/$AV$17*100)</f>
        <v>0.16744260179751852</v>
      </c>
      <c r="AG17" s="23">
        <f>[1]Taulukko!CU17</f>
        <v>93.575102000000001</v>
      </c>
      <c r="AH17" s="24">
        <f>[1]Taulukko!CV17</f>
        <v>85.484277000000006</v>
      </c>
      <c r="AI17" s="24">
        <f>[1]Taulukko!CW17</f>
        <v>91.412493999999981</v>
      </c>
      <c r="AJ17" s="24">
        <f>[1]Taulukko!CX17</f>
        <v>77.623861999999988</v>
      </c>
      <c r="AK17" s="25">
        <f t="shared" si="5"/>
        <v>-15.083968718761787</v>
      </c>
      <c r="AL17" s="26">
        <f>IF(OR($AV$17="",AJ17=""),"",AJ17/$AV$17*100)</f>
        <v>2.0927972764741885</v>
      </c>
      <c r="AM17" s="23">
        <f t="shared" ref="AM17:AO17" si="9">AS17-AG17-AA17-U17-O17-I17-C17</f>
        <v>1378.0727484100005</v>
      </c>
      <c r="AN17" s="24">
        <f t="shared" si="9"/>
        <v>1305.7031917800016</v>
      </c>
      <c r="AO17" s="24">
        <f t="shared" si="9"/>
        <v>1431.7844222599997</v>
      </c>
      <c r="AP17" s="24">
        <f>AV17-AJ17-AD17-X17-R17-L17-F17</f>
        <v>1227.7249902300005</v>
      </c>
      <c r="AQ17" s="25">
        <f t="shared" si="7"/>
        <v>-14.252105893700232</v>
      </c>
      <c r="AR17" s="26">
        <f>IF(OR($AV$17="",AP17=""),"",AP17/$AV$17*100)</f>
        <v>33.100382403192526</v>
      </c>
      <c r="AS17" s="23">
        <f>[1]Taulukko!DS17</f>
        <v>4539.6554064100001</v>
      </c>
      <c r="AT17" s="24">
        <f>[1]Taulukko!DT17</f>
        <v>4227.9229197800005</v>
      </c>
      <c r="AU17" s="24">
        <f>[1]Taulukko!DU17</f>
        <v>4486.8351112600003</v>
      </c>
      <c r="AV17" s="24">
        <f>[1]Taulukko!DV17</f>
        <v>3709.0960922300001</v>
      </c>
      <c r="AW17" s="25">
        <f t="shared" si="8"/>
        <v>-17.333799877740422</v>
      </c>
      <c r="AX17" s="26">
        <f>IF(OR($AV$17="",AV17=""),"",AV17/$AV$17*100)</f>
        <v>100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E17"/>
      <c r="CF17"/>
      <c r="CG17"/>
      <c r="CH17"/>
    </row>
    <row r="18" spans="1:86" ht="15.75" x14ac:dyDescent="0.25">
      <c r="A18" s="49"/>
      <c r="B18" s="38" t="s">
        <v>24</v>
      </c>
      <c r="C18" s="39">
        <v>1221.9733819999999</v>
      </c>
      <c r="D18" s="40">
        <v>1080.2991939999999</v>
      </c>
      <c r="E18" s="40">
        <v>1148.9336490000001</v>
      </c>
      <c r="F18" s="40">
        <f>IF('[1]2014'!E15="","",'[1]2014'!E15/1000000)</f>
        <v>887.74844800000005</v>
      </c>
      <c r="G18" s="41">
        <f t="shared" si="0"/>
        <v>-22.732835897645469</v>
      </c>
      <c r="H18" s="42">
        <f>IF(OR($AV$18="",F18=""),"",F18/$AV$18*100)</f>
        <v>23.934360985138667</v>
      </c>
      <c r="I18" s="39">
        <v>258.380495</v>
      </c>
      <c r="J18" s="40">
        <v>230.474379</v>
      </c>
      <c r="K18" s="40">
        <v>251.07882000000001</v>
      </c>
      <c r="L18" s="40">
        <f>IF('[1]2014'!H15="","",'[1]2014'!H15/1000000)</f>
        <v>207.509646</v>
      </c>
      <c r="M18" s="41">
        <f t="shared" si="1"/>
        <v>-17.352787463315305</v>
      </c>
      <c r="N18" s="42">
        <f>IF(OR($AV$18="",L18=""),"",L18/$AV$18*100)</f>
        <v>5.5946149908248959</v>
      </c>
      <c r="O18" s="39">
        <v>799.74990700000001</v>
      </c>
      <c r="P18" s="40">
        <v>787.33403599999997</v>
      </c>
      <c r="Q18" s="40">
        <v>781.19738800000005</v>
      </c>
      <c r="R18" s="40">
        <f>IF('[1]2014'!I15="","",'[1]2014'!I15/1000000)</f>
        <v>589.58331999999996</v>
      </c>
      <c r="S18" s="41">
        <f t="shared" si="2"/>
        <v>-24.528252518939563</v>
      </c>
      <c r="T18" s="42">
        <f>IF(OR($AV$18="",R18=""),"",R18/$AV$18*100)</f>
        <v>15.895606512732</v>
      </c>
      <c r="U18" s="39">
        <v>784.415389</v>
      </c>
      <c r="V18" s="40">
        <v>736.51112799999999</v>
      </c>
      <c r="W18" s="40">
        <v>775.95971699999996</v>
      </c>
      <c r="X18" s="40">
        <f>IF('[1]2014'!M15="","",'[1]2014'!M15/1000000)</f>
        <v>712.69521899999995</v>
      </c>
      <c r="Y18" s="41">
        <f t="shared" si="3"/>
        <v>-8.1530647292609402</v>
      </c>
      <c r="Z18" s="42">
        <f>IF(OR($AV$18="",X18=""),"",X18/$AV$18*100)</f>
        <v>19.214795229840217</v>
      </c>
      <c r="AA18" s="39">
        <v>3.4883829999999998</v>
      </c>
      <c r="AB18" s="40">
        <v>2.116714</v>
      </c>
      <c r="AC18" s="40">
        <v>6.4686209999999997</v>
      </c>
      <c r="AD18" s="40">
        <f>IF('[1]2014'!Q15="","",'[1]2014'!Q15/1000000)</f>
        <v>6.2106070000000004</v>
      </c>
      <c r="AE18" s="41">
        <f t="shared" si="4"/>
        <v>-3.988701765028424</v>
      </c>
      <c r="AF18" s="42">
        <f>IF(OR($AV$18="",AD18=""),"",AD18/$AV$18*100)</f>
        <v>0.16744260179751855</v>
      </c>
      <c r="AG18" s="39">
        <v>93.575102000000001</v>
      </c>
      <c r="AH18" s="40">
        <v>85.484277000000006</v>
      </c>
      <c r="AI18" s="40">
        <v>91.412493999999995</v>
      </c>
      <c r="AJ18" s="40">
        <f>IF('[1]2014'!S15="","",'[1]2014'!S15/1000000)</f>
        <v>77.623862000000003</v>
      </c>
      <c r="AK18" s="41">
        <f t="shared" si="5"/>
        <v>-15.083968718761783</v>
      </c>
      <c r="AL18" s="42">
        <f>IF(OR($AV$18="",AJ18=""),"",AJ18/$AV$18*100)</f>
        <v>2.0927972764741889</v>
      </c>
      <c r="AM18" s="39">
        <f t="shared" si="6"/>
        <v>1378.0727484100009</v>
      </c>
      <c r="AN18" s="40">
        <f t="shared" si="6"/>
        <v>1305.7031917800007</v>
      </c>
      <c r="AO18" s="40">
        <f t="shared" si="6"/>
        <v>1431.7844222600002</v>
      </c>
      <c r="AP18" s="40">
        <f t="shared" si="6"/>
        <v>1227.7249902300007</v>
      </c>
      <c r="AQ18" s="41">
        <f t="shared" si="7"/>
        <v>-14.252105893700245</v>
      </c>
      <c r="AR18" s="42">
        <f>IF(OR($AV$18="",AP18=""),"",AP18/$AV$18*100)</f>
        <v>33.100382403192526</v>
      </c>
      <c r="AS18" s="39">
        <v>4539.6554064100001</v>
      </c>
      <c r="AT18" s="40">
        <v>4227.9229197800005</v>
      </c>
      <c r="AU18" s="40">
        <v>4486.8351112600003</v>
      </c>
      <c r="AV18" s="40">
        <f>IF(SUM(AV5:AV16)="","",SUM(AV5:AV16))</f>
        <v>3709.0960922300001</v>
      </c>
      <c r="AW18" s="41">
        <f t="shared" si="8"/>
        <v>-17.333799877740422</v>
      </c>
      <c r="AX18" s="42">
        <f>IF(OR($AV$18="",AV18=""),"",AV18/$AV$18*100)</f>
        <v>100</v>
      </c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E18"/>
      <c r="CF18"/>
      <c r="CG18"/>
      <c r="CH18"/>
    </row>
    <row r="19" spans="1:86" x14ac:dyDescent="0.2">
      <c r="B19" s="28" t="s">
        <v>34</v>
      </c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E19"/>
      <c r="CF19"/>
      <c r="CG19"/>
      <c r="CH19"/>
    </row>
    <row r="20" spans="1:86" ht="13.9" x14ac:dyDescent="0.3">
      <c r="B20" s="30" t="s">
        <v>25</v>
      </c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E20"/>
      <c r="CF20"/>
      <c r="CG20"/>
      <c r="CH20"/>
    </row>
    <row r="21" spans="1:86" ht="13.9" x14ac:dyDescent="0.3">
      <c r="B21" s="28" t="s">
        <v>33</v>
      </c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E21"/>
      <c r="CF21"/>
      <c r="CG21"/>
      <c r="CH21"/>
    </row>
    <row r="22" spans="1:86" x14ac:dyDescent="0.2">
      <c r="B22" s="28" t="s">
        <v>30</v>
      </c>
    </row>
  </sheetData>
  <mergeCells count="19">
    <mergeCell ref="A5:A18"/>
    <mergeCell ref="AG3:AL3"/>
    <mergeCell ref="A1:B2"/>
    <mergeCell ref="A3:A4"/>
    <mergeCell ref="AM1:AR2"/>
    <mergeCell ref="AS1:AX2"/>
    <mergeCell ref="C3:H3"/>
    <mergeCell ref="I3:N3"/>
    <mergeCell ref="AM3:AR3"/>
    <mergeCell ref="AS3:AX3"/>
    <mergeCell ref="C1:H2"/>
    <mergeCell ref="I1:N2"/>
    <mergeCell ref="O1:T2"/>
    <mergeCell ref="U1:Z2"/>
    <mergeCell ref="AA1:AF2"/>
    <mergeCell ref="AG1:AL2"/>
    <mergeCell ref="O3:T3"/>
    <mergeCell ref="U3:Z3"/>
    <mergeCell ref="AA3:A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Satu Sarén</cp:lastModifiedBy>
  <dcterms:created xsi:type="dcterms:W3CDTF">2013-05-06T10:34:28Z</dcterms:created>
  <dcterms:modified xsi:type="dcterms:W3CDTF">2015-01-07T16:32:29Z</dcterms:modified>
</cp:coreProperties>
</file>